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ayfa3" sheetId="1" r:id="rId1"/>
  </sheets>
  <externalReferences>
    <externalReference r:id="rId4"/>
    <externalReference r:id="rId5"/>
    <externalReference r:id="rId6"/>
  </externalReference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<sst xmlns="http://schemas.openxmlformats.org/spreadsheetml/2006/main" count="39" uniqueCount="36">
  <si>
    <t>ALTAY SPOR KULÜBÜ</t>
  </si>
  <si>
    <t>BORÇ İCMALİ</t>
  </si>
  <si>
    <t>Devir Alınan</t>
  </si>
  <si>
    <t>S.NO</t>
  </si>
  <si>
    <t>AÇIKLAMA</t>
  </si>
  <si>
    <t>TUTAR</t>
  </si>
  <si>
    <t>Fark</t>
  </si>
  <si>
    <t>PERSONEL MAAŞLARI (HAZİRAN)</t>
  </si>
  <si>
    <t>FUTBOLCU TRANSFER ALACAKLARI</t>
  </si>
  <si>
    <t>PİYASA BORÇLARI</t>
  </si>
  <si>
    <t>ALTAY ALSANCAK STADI KİRA BEDELİ</t>
  </si>
  <si>
    <t>SENETLİ BORÇLAR - YENİ</t>
  </si>
  <si>
    <t>SENETLİ BORÇLAR - ESKİ</t>
  </si>
  <si>
    <t>VERGİ BORÇLARI - TAKSİTLİ</t>
  </si>
  <si>
    <t>VERGİ BORCU TAKSİTLENDİRİLMEMİŞ</t>
  </si>
  <si>
    <t>SGK BORÇU-TAKSİTLİ</t>
  </si>
  <si>
    <t>SGK BORÇU-TAKSİTLENDİRİLMEMİŞ</t>
  </si>
  <si>
    <t>ARAÇ VERGİ BORCU-TAKSİTLİ</t>
  </si>
  <si>
    <t>ARAÇ VERGİ BORCU-TAKSİTLENDİRİLMEMİŞ</t>
  </si>
  <si>
    <t>TEMLİKLİ YÖNETİCİ BORÇLARI</t>
  </si>
  <si>
    <t>TEMLİKSİZ YÖNETİCİ BORÇLARI</t>
  </si>
  <si>
    <t>FUTBOL PİRİM BORÇLARI-ESKİ DÖNEM</t>
  </si>
  <si>
    <t>T.F.F. FUTBOLCU+KULÜP BORÇLARI-ESKİ DÖNEM</t>
  </si>
  <si>
    <t>T.F.F. FUTBOLCU+KULÜP BORÇLARI - ESKİ DÖNEM</t>
  </si>
  <si>
    <t>EYYÜP HASAN UĞUR TRANSFER ALACAĞI-SENET</t>
  </si>
  <si>
    <t>FEYYAZ UÇAR SENET İCRA TUTARI</t>
  </si>
  <si>
    <t>GENEL BORÇ TOPLAMI</t>
  </si>
  <si>
    <t>UZUN VADELİ VERGİ TAKSİTLİ BOÇLAR</t>
  </si>
  <si>
    <t>UZUN VADELİ SGK TAKSİTLİ BOÇLAR</t>
  </si>
  <si>
    <t>UZUN VADELİ TOPLAM</t>
  </si>
  <si>
    <t>KISA VADELİ GENEL TOPLAM</t>
  </si>
  <si>
    <t>NAKİT KASA TOPLAM</t>
  </si>
  <si>
    <t>ÇEK KASA TOPLAMI</t>
  </si>
  <si>
    <t>SENET KASA TOPLAMI</t>
  </si>
  <si>
    <t>GENEL TOPLAM</t>
  </si>
  <si>
    <t>TOPLAM KASA MEVCUDU</t>
  </si>
</sst>
</file>

<file path=xl/styles.xml><?xml version="1.0" encoding="utf-8"?>
<styleSheet xmlns="http://schemas.openxmlformats.org/spreadsheetml/2006/main">
  <numFmts count="4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#,##0\ &quot;YTL&quot;;\-#,##0\ &quot;YTL&quot;"/>
    <numFmt numFmtId="166" formatCode="#,##0\ &quot;YTL&quot;;[Red]\-#,##0\ &quot;YTL&quot;"/>
    <numFmt numFmtId="167" formatCode="#,##0.00\ &quot;YTL&quot;;\-#,##0.00\ &quot;YTL&quot;"/>
    <numFmt numFmtId="168" formatCode="#,##0.00\ &quot;YTL&quot;;[Red]\-#,##0.00\ &quot;YTL&quot;"/>
    <numFmt numFmtId="169" formatCode="_-* #,##0\ &quot;YTL&quot;_-;\-* #,##0\ &quot;YTL&quot;_-;_-* &quot;-&quot;\ &quot;YTL&quot;_-;_-@_-"/>
    <numFmt numFmtId="170" formatCode="_-* #,##0\ _Y_T_L_-;\-* #,##0\ _Y_T_L_-;_-* &quot;-&quot;\ _Y_T_L_-;_-@_-"/>
    <numFmt numFmtId="171" formatCode="_-* #,##0.00\ &quot;YTL&quot;_-;\-* #,##0.00\ &quot;YTL&quot;_-;_-* &quot;-&quot;??\ &quot;YTL&quot;_-;_-@_-"/>
    <numFmt numFmtId="172" formatCode="_-* #,##0.00\ _Y_T_L_-;\-* #,##0.00\ _Y_T_L_-;_-* &quot;-&quot;??\ _Y_T_L_-;_-@_-"/>
    <numFmt numFmtId="173" formatCode="0.0"/>
    <numFmt numFmtId="174" formatCode="#,##0.0"/>
    <numFmt numFmtId="175" formatCode="#,##0.00;[Red]#,##0.00"/>
    <numFmt numFmtId="176" formatCode="[$-41F]dd\ mmmm\ yyyy\ dddd"/>
    <numFmt numFmtId="177" formatCode="dd/mm/yyyy;@"/>
    <numFmt numFmtId="178" formatCode="[$-41F]0.00"/>
    <numFmt numFmtId="179" formatCode="0.000"/>
    <numFmt numFmtId="180" formatCode="00000"/>
    <numFmt numFmtId="181" formatCode="0.00000"/>
    <numFmt numFmtId="182" formatCode="0.0000"/>
    <numFmt numFmtId="183" formatCode="#,##0.0000"/>
    <numFmt numFmtId="184" formatCode="mmm/yyyy"/>
    <numFmt numFmtId="185" formatCode="#,##0.00\ &quot;YTL&quot;"/>
    <numFmt numFmtId="186" formatCode="dd/mm/yy"/>
    <numFmt numFmtId="187" formatCode="[$$-409]#,##0.00"/>
    <numFmt numFmtId="188" formatCode="#,##0.00\ _Y_T_L"/>
    <numFmt numFmtId="189" formatCode="#,##0.000\ &quot;YTL&quot;"/>
    <numFmt numFmtId="190" formatCode="* _-#,##0\ &quot;YTL&quot;;* \-#,##0\ &quot;YTL&quot;;* _-&quot;-&quot;\ &quot;YTL&quot;;@"/>
    <numFmt numFmtId="191" formatCode="* #,##0;* \-#,##0;* &quot;-&quot;;@"/>
    <numFmt numFmtId="192" formatCode="* _-#,##0.00\ &quot;YTL&quot;;* \-#,##0.00\ &quot;YTL&quot;;* _-&quot;-&quot;??\ &quot;YTL&quot;;@"/>
    <numFmt numFmtId="193" formatCode="* #,##0.00;* \-#,##0.00;* &quot;-&quot;??;@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[$$-409]#,##0"/>
    <numFmt numFmtId="199" formatCode="#,##0\ &quot;TL&quot;"/>
    <numFmt numFmtId="200" formatCode="0.00;[Red]0.00"/>
    <numFmt numFmtId="201" formatCode="* _-#,##0\ &quot;TL&quot;;* \-#,##0\ &quot;TL&quot;;* _-&quot;-&quot;\ &quot;TL&quot;;@"/>
    <numFmt numFmtId="202" formatCode="* _-#,##0.00\ &quot;TL&quot;;* \-#,##0.00\ &quot;TL&quot;;* _-&quot;-&quot;??\ &quot;TL&quot;;@"/>
  </numFmts>
  <fonts count="2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R&#199;%20L&#304;STELER&#304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SA%20&#220;ST&#220;%20&#199;ALI&#350;MA%20EVRAKLARIM\BOR&#199;%20L&#304;STELER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SA%20&#220;ST&#220;%20&#199;ALI&#350;MA%20EVRAKLARIM\SGK%20TAKS&#304;T%20TABLOS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3"/>
      <sheetName val="2009-2010 SEZONU TRANSFER TAB."/>
      <sheetName val="PİYASA BORÇ"/>
      <sheetName val="PRİM BORÇ"/>
      <sheetName val="Federasyon Acil (2)"/>
      <sheetName val="İCRA LİS"/>
      <sheetName val="SENET BORÇ5"/>
      <sheetName val="SENET BORÇ 2 (2)"/>
      <sheetName val="Sayfa1 (2)"/>
    </sheetNames>
    <sheetDataSet>
      <sheetData sheetId="1">
        <row r="50">
          <cell r="Q50">
            <v>138852.9366666667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Gİ BORÇ"/>
      <sheetName val="VERGİ TAKSİT"/>
      <sheetName val="REKLAM PANO 1"/>
      <sheetName val="REKLAM PANO 2"/>
      <sheetName val="SENET BORÇ 1"/>
      <sheetName val="SENET BORÇ 2"/>
      <sheetName val="SENET BORÇ5"/>
      <sheetName val="SENET BORÇ 3"/>
      <sheetName val="SENET BORÇ 4"/>
      <sheetName val="PİYASA BORÇ"/>
      <sheetName val="PRİM BORÇ"/>
      <sheetName val="Federasyon Acil (2)"/>
      <sheetName val="ALACAKLAR"/>
      <sheetName val="YÖNETİCİ"/>
      <sheetName val="Sayfa3"/>
      <sheetName val="Sayfa8"/>
      <sheetName val="İCRA LİS"/>
    </sheetNames>
    <sheetDataSet>
      <sheetData sheetId="5">
        <row r="15">
          <cell r="C15">
            <v>27500</v>
          </cell>
        </row>
      </sheetData>
      <sheetData sheetId="6">
        <row r="8">
          <cell r="C8">
            <v>20000</v>
          </cell>
        </row>
        <row r="22">
          <cell r="C22">
            <v>162575</v>
          </cell>
        </row>
        <row r="32">
          <cell r="C32">
            <v>198000</v>
          </cell>
        </row>
      </sheetData>
      <sheetData sheetId="9">
        <row r="169">
          <cell r="N169">
            <v>27457.629999999976</v>
          </cell>
        </row>
      </sheetData>
      <sheetData sheetId="10">
        <row r="34">
          <cell r="N34">
            <v>17500</v>
          </cell>
        </row>
      </sheetData>
      <sheetData sheetId="11">
        <row r="25">
          <cell r="K25">
            <v>240710.49999999997</v>
          </cell>
        </row>
        <row r="30">
          <cell r="C30">
            <v>2866.77</v>
          </cell>
        </row>
        <row r="37">
          <cell r="C37">
            <v>681507.1</v>
          </cell>
        </row>
      </sheetData>
      <sheetData sheetId="13">
        <row r="58">
          <cell r="N58">
            <v>2539586.2</v>
          </cell>
        </row>
        <row r="60">
          <cell r="N60">
            <v>5015592.82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MATRAH ART.TAKSİT TABLOSU"/>
      <sheetName val="VERGİ TAKSİT TABLOSU"/>
      <sheetName val="ARAÇ TAKSİT TABLOSU"/>
      <sheetName val="Sayfa1 (2)"/>
      <sheetName val="SGK TAKSİT TABLOSU"/>
      <sheetName val="Sayfa3"/>
    </sheetNames>
    <sheetDataSet>
      <sheetData sheetId="1">
        <row r="26">
          <cell r="I26">
            <v>191882.37999999998</v>
          </cell>
        </row>
      </sheetData>
      <sheetData sheetId="2">
        <row r="50">
          <cell r="I50">
            <v>6647482.550000001</v>
          </cell>
        </row>
      </sheetData>
      <sheetData sheetId="3">
        <row r="26">
          <cell r="G26">
            <v>15268.49</v>
          </cell>
        </row>
      </sheetData>
      <sheetData sheetId="4">
        <row r="356">
          <cell r="E356">
            <v>0</v>
          </cell>
        </row>
      </sheetData>
      <sheetData sheetId="5">
        <row r="50">
          <cell r="J50">
            <v>1055513.8399999999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tabSelected="1" workbookViewId="0" topLeftCell="A1">
      <selection activeCell="C50" sqref="C50"/>
    </sheetView>
  </sheetViews>
  <sheetFormatPr defaultColWidth="9.00390625" defaultRowHeight="12.75"/>
  <cols>
    <col min="1" max="1" width="3.625" style="0" customWidth="1"/>
    <col min="2" max="2" width="5.625" style="0" bestFit="1" customWidth="1"/>
    <col min="3" max="3" width="47.25390625" style="0" bestFit="1" customWidth="1"/>
    <col min="4" max="4" width="12.75390625" style="2" hidden="1" customWidth="1"/>
    <col min="5" max="5" width="13.125" style="0" customWidth="1"/>
    <col min="6" max="6" width="12.75390625" style="0" hidden="1" customWidth="1"/>
    <col min="7" max="8" width="11.75390625" style="0" hidden="1" customWidth="1"/>
    <col min="11" max="11" width="11.75390625" style="0" bestFit="1" customWidth="1"/>
  </cols>
  <sheetData>
    <row r="2" ht="12.75">
      <c r="B2" s="1" t="s">
        <v>0</v>
      </c>
    </row>
    <row r="3" ht="12.75">
      <c r="B3" s="1" t="s">
        <v>1</v>
      </c>
    </row>
    <row r="4" spans="4:5" ht="12.75">
      <c r="D4" s="3" t="s">
        <v>2</v>
      </c>
      <c r="E4" s="3">
        <v>40752</v>
      </c>
    </row>
    <row r="6" spans="2:6" ht="12.75">
      <c r="B6" s="4" t="s">
        <v>3</v>
      </c>
      <c r="C6" s="4" t="s">
        <v>4</v>
      </c>
      <c r="D6" s="4" t="s">
        <v>5</v>
      </c>
      <c r="E6" s="4" t="s">
        <v>5</v>
      </c>
      <c r="F6" s="4" t="s">
        <v>6</v>
      </c>
    </row>
    <row r="7" ht="12.75">
      <c r="E7" s="2"/>
    </row>
    <row r="8" spans="2:6" ht="12.75">
      <c r="B8" s="5">
        <v>1</v>
      </c>
      <c r="C8" s="5" t="s">
        <v>7</v>
      </c>
      <c r="D8" s="6">
        <v>118379.51</v>
      </c>
      <c r="E8" s="6">
        <v>0</v>
      </c>
      <c r="F8" s="6">
        <f>D8-E8</f>
        <v>118379.51</v>
      </c>
    </row>
    <row r="9" spans="2:6" ht="12.75">
      <c r="B9" s="5">
        <v>2</v>
      </c>
      <c r="C9" s="5" t="s">
        <v>8</v>
      </c>
      <c r="D9" s="6">
        <f>337742+1884675.89+251676.21-884420.1-198000</f>
        <v>1391673.9999999995</v>
      </c>
      <c r="E9" s="6">
        <f>+'[1]2009-2010 SEZONU TRANSFER TAB.'!$Q$50</f>
        <v>138852.9366666667</v>
      </c>
      <c r="F9" s="6">
        <f>D9-E9</f>
        <v>1252821.0633333328</v>
      </c>
    </row>
    <row r="10" spans="2:6" ht="12.75">
      <c r="B10" s="5">
        <v>3</v>
      </c>
      <c r="C10" s="5" t="s">
        <v>9</v>
      </c>
      <c r="D10" s="6">
        <v>348992.54</v>
      </c>
      <c r="E10" s="6">
        <f>+'[2]PİYASA BORÇ'!N169</f>
        <v>27457.629999999976</v>
      </c>
      <c r="F10" s="6">
        <f>D10-E10</f>
        <v>321534.91000000003</v>
      </c>
    </row>
    <row r="11" spans="2:6" ht="12.75">
      <c r="B11" s="5">
        <v>4</v>
      </c>
      <c r="C11" s="5" t="s">
        <v>10</v>
      </c>
      <c r="D11" s="6">
        <v>0</v>
      </c>
      <c r="E11" s="6">
        <f>+'[2]SENET BORÇ5'!C22</f>
        <v>162575</v>
      </c>
      <c r="F11" s="6">
        <f>D11-E11</f>
        <v>-162575</v>
      </c>
    </row>
    <row r="12" spans="2:6" ht="12.75">
      <c r="B12" s="5">
        <v>5</v>
      </c>
      <c r="C12" s="5" t="s">
        <v>11</v>
      </c>
      <c r="D12" s="6">
        <v>0</v>
      </c>
      <c r="E12" s="6">
        <f>+'[2]SENET BORÇ5'!C8</f>
        <v>20000</v>
      </c>
      <c r="F12" s="6">
        <f>D12-E12</f>
        <v>-20000</v>
      </c>
    </row>
    <row r="13" spans="2:6" ht="12.75">
      <c r="B13" s="5">
        <v>6</v>
      </c>
      <c r="C13" s="5" t="s">
        <v>12</v>
      </c>
      <c r="D13" s="6">
        <f>6399.7+6542.71+7244.49+19000+13000+12000+574002.09-145000</f>
        <v>493188.99</v>
      </c>
      <c r="E13" s="6">
        <f>+'[2]SENET BORÇ 2'!C15</f>
        <v>27500</v>
      </c>
      <c r="F13" s="6">
        <f>D13-E13</f>
        <v>465688.99</v>
      </c>
    </row>
    <row r="14" spans="2:6" ht="12.75">
      <c r="B14" s="5">
        <v>7</v>
      </c>
      <c r="C14" s="5" t="s">
        <v>13</v>
      </c>
      <c r="D14" s="6">
        <v>12894197.99</v>
      </c>
      <c r="E14" s="6">
        <f>+'[3]MATRAH ART.TAKSİT TABLOSU'!$I$26+'[3]VERGİ TAKSİT TABLOSU'!$I$50</f>
        <v>6839364.930000001</v>
      </c>
      <c r="F14" s="6">
        <f>D14-E14</f>
        <v>6054833.06</v>
      </c>
    </row>
    <row r="15" spans="2:6" ht="12.75">
      <c r="B15" s="5">
        <v>8</v>
      </c>
      <c r="C15" s="5" t="s">
        <v>14</v>
      </c>
      <c r="D15" s="6">
        <v>0</v>
      </c>
      <c r="E15" s="6">
        <v>0</v>
      </c>
      <c r="F15" s="6">
        <f>D15-E15</f>
        <v>0</v>
      </c>
    </row>
    <row r="16" spans="2:6" ht="12.75">
      <c r="B16" s="5">
        <v>9</v>
      </c>
      <c r="C16" s="7" t="s">
        <v>15</v>
      </c>
      <c r="D16" s="6">
        <v>1248689.74</v>
      </c>
      <c r="E16" s="6">
        <f>+'[3]SGK TAKSİT TABLOSU'!$J$50</f>
        <v>1055513.8399999999</v>
      </c>
      <c r="F16" s="6">
        <f>D16-E16</f>
        <v>193175.90000000014</v>
      </c>
    </row>
    <row r="17" spans="2:6" ht="12.75">
      <c r="B17" s="5">
        <v>10</v>
      </c>
      <c r="C17" s="7" t="s">
        <v>16</v>
      </c>
      <c r="D17" s="6">
        <v>0</v>
      </c>
      <c r="E17" s="6">
        <f>+'[3]Sayfa1 (2)'!$E$359</f>
        <v>0</v>
      </c>
      <c r="F17" s="6">
        <f>D17-E17</f>
        <v>0</v>
      </c>
    </row>
    <row r="18" spans="2:6" ht="12.75">
      <c r="B18" s="5">
        <v>11</v>
      </c>
      <c r="C18" s="7" t="s">
        <v>17</v>
      </c>
      <c r="D18" s="6">
        <v>0</v>
      </c>
      <c r="E18" s="6">
        <f>+'[3]ARAÇ TAKSİT TABLOSU'!$G$26</f>
        <v>15268.49</v>
      </c>
      <c r="F18" s="6">
        <f>D18-E18</f>
        <v>-15268.49</v>
      </c>
    </row>
    <row r="19" spans="2:6" ht="12.75">
      <c r="B19" s="5">
        <v>12</v>
      </c>
      <c r="C19" s="7" t="s">
        <v>18</v>
      </c>
      <c r="D19" s="6">
        <v>0</v>
      </c>
      <c r="E19" s="6">
        <f>+'[3]Sayfa1 (2)'!$E$356</f>
        <v>0</v>
      </c>
      <c r="F19" s="6">
        <f>D19-E19</f>
        <v>0</v>
      </c>
    </row>
    <row r="20" spans="2:6" ht="12.75">
      <c r="B20" s="5">
        <v>13</v>
      </c>
      <c r="C20" s="7" t="s">
        <v>19</v>
      </c>
      <c r="D20" s="6">
        <v>3180858.97</v>
      </c>
      <c r="E20" s="6">
        <f>+'[2]YÖNETİCİ'!N58</f>
        <v>2539586.2</v>
      </c>
      <c r="F20" s="6">
        <f>D20-E20</f>
        <v>641272.77</v>
      </c>
    </row>
    <row r="21" spans="2:6" ht="12.75">
      <c r="B21" s="5">
        <v>14</v>
      </c>
      <c r="C21" s="7" t="s">
        <v>20</v>
      </c>
      <c r="D21" s="6">
        <v>2371625.32</v>
      </c>
      <c r="E21" s="6">
        <f>+'[2]YÖNETİCİ'!N60-Sayfa3!E20</f>
        <v>2476006.62</v>
      </c>
      <c r="F21" s="6">
        <f>D21-E21</f>
        <v>-104381.30000000028</v>
      </c>
    </row>
    <row r="22" spans="2:6" ht="12.75">
      <c r="B22" s="5">
        <v>15</v>
      </c>
      <c r="C22" s="7" t="s">
        <v>21</v>
      </c>
      <c r="D22" s="6">
        <v>161700</v>
      </c>
      <c r="E22" s="6">
        <f>+'[2]PRİM BORÇ'!N34</f>
        <v>17500</v>
      </c>
      <c r="F22" s="6">
        <f>D22-E22</f>
        <v>144200</v>
      </c>
    </row>
    <row r="23" spans="2:6" ht="12.75">
      <c r="B23" s="5">
        <v>16</v>
      </c>
      <c r="C23" s="7" t="s">
        <v>22</v>
      </c>
      <c r="D23" s="6">
        <f>706943.07+191688.65+585662</f>
        <v>1484293.72</v>
      </c>
      <c r="E23" s="6">
        <f>+'[2]Federasyon Acil (2)'!K25+'[2]Federasyon Acil (2)'!C30</f>
        <v>243577.26999999996</v>
      </c>
      <c r="F23" s="6">
        <f>D23-E23</f>
        <v>1240716.45</v>
      </c>
    </row>
    <row r="24" spans="2:6" ht="12.75">
      <c r="B24" s="5">
        <v>17</v>
      </c>
      <c r="C24" s="7" t="s">
        <v>23</v>
      </c>
      <c r="D24" s="6">
        <v>884420.1</v>
      </c>
      <c r="E24" s="6">
        <f>+'[2]Federasyon Acil (2)'!C37</f>
        <v>681507.1</v>
      </c>
      <c r="F24" s="6">
        <f>D24-E24</f>
        <v>202913</v>
      </c>
    </row>
    <row r="25" spans="2:6" ht="12.75">
      <c r="B25" s="5">
        <v>18</v>
      </c>
      <c r="C25" s="7" t="s">
        <v>24</v>
      </c>
      <c r="D25" s="6">
        <f>+'[2]SENET BORÇ5'!C32</f>
        <v>198000</v>
      </c>
      <c r="E25" s="6">
        <f>+'[2]SENET BORÇ5'!C32</f>
        <v>198000</v>
      </c>
      <c r="F25" s="6">
        <f>D25-E25</f>
        <v>0</v>
      </c>
    </row>
    <row r="26" spans="2:6" ht="12.75">
      <c r="B26" s="5">
        <v>19</v>
      </c>
      <c r="C26" s="7" t="s">
        <v>25</v>
      </c>
      <c r="D26" s="6">
        <f>206000-20000</f>
        <v>186000</v>
      </c>
      <c r="E26" s="6">
        <f>206000-20000</f>
        <v>186000</v>
      </c>
      <c r="F26" s="6">
        <f>D26-E26</f>
        <v>0</v>
      </c>
    </row>
    <row r="27" spans="3:5" ht="12.75">
      <c r="C27" s="8"/>
      <c r="E27" s="9"/>
    </row>
    <row r="28" spans="3:8" ht="12.75">
      <c r="C28" s="1" t="s">
        <v>26</v>
      </c>
      <c r="D28" s="10">
        <f>SUM(D8:D26)</f>
        <v>24962020.88</v>
      </c>
      <c r="E28" s="10">
        <f>SUM(E8:E26)</f>
        <v>14628710.016666668</v>
      </c>
      <c r="F28" s="10">
        <f>SUM(F8:F26)</f>
        <v>10333310.863333331</v>
      </c>
      <c r="G28" s="10">
        <v>6082000</v>
      </c>
      <c r="H28" s="10">
        <f>F28-G28</f>
        <v>4251310.863333331</v>
      </c>
    </row>
    <row r="29" ht="12.75">
      <c r="K29" s="2"/>
    </row>
    <row r="30" spans="3:11" ht="12.75">
      <c r="C30" t="s">
        <v>31</v>
      </c>
      <c r="E30" s="2">
        <f>12050+1350+1200+5</f>
        <v>14605</v>
      </c>
      <c r="K30" s="2"/>
    </row>
    <row r="31" spans="3:11" ht="12.75" hidden="1">
      <c r="C31" t="s">
        <v>27</v>
      </c>
      <c r="E31" s="2">
        <v>5802280.9</v>
      </c>
      <c r="K31" s="2"/>
    </row>
    <row r="32" spans="3:5" ht="12.75" hidden="1">
      <c r="C32" t="s">
        <v>28</v>
      </c>
      <c r="E32" s="2">
        <v>1041474.37</v>
      </c>
    </row>
    <row r="33" spans="3:8" ht="12.75" hidden="1">
      <c r="C33" t="s">
        <v>19</v>
      </c>
      <c r="E33" s="11">
        <f>+'[2]YÖNETİCİ'!N58</f>
        <v>2539586.2</v>
      </c>
      <c r="H33" s="2"/>
    </row>
    <row r="34" spans="3:5" ht="12.75" hidden="1">
      <c r="C34" t="s">
        <v>20</v>
      </c>
      <c r="E34" s="2">
        <f>+'[2]YÖNETİCİ'!N60-Sayfa3!E33</f>
        <v>2476006.62</v>
      </c>
    </row>
    <row r="35" ht="12.75" hidden="1">
      <c r="E35" s="2"/>
    </row>
    <row r="36" ht="12.75" hidden="1">
      <c r="E36" s="2"/>
    </row>
    <row r="37" ht="12.75" hidden="1">
      <c r="E37" s="2"/>
    </row>
    <row r="38" spans="3:5" ht="12.75" hidden="1">
      <c r="C38" s="1" t="s">
        <v>29</v>
      </c>
      <c r="E38" s="10">
        <f>SUM(E31:E33)</f>
        <v>9383341.47</v>
      </c>
    </row>
    <row r="39" ht="12.75" hidden="1">
      <c r="E39" s="2"/>
    </row>
    <row r="40" spans="3:5" ht="12.75" hidden="1">
      <c r="C40" s="1" t="s">
        <v>30</v>
      </c>
      <c r="E40" s="10">
        <f>+E28-E38</f>
        <v>5245368.546666667</v>
      </c>
    </row>
    <row r="41" ht="12.75" hidden="1">
      <c r="E41" s="2"/>
    </row>
    <row r="42" spans="3:5" ht="12.75">
      <c r="C42" t="s">
        <v>32</v>
      </c>
      <c r="E42" s="2">
        <v>345000</v>
      </c>
    </row>
    <row r="43" spans="3:5" ht="12.75">
      <c r="C43" t="s">
        <v>33</v>
      </c>
      <c r="E43" s="2">
        <f>75000+60000+80000+55000+5000</f>
        <v>275000</v>
      </c>
    </row>
    <row r="44" ht="12.75">
      <c r="E44" s="2"/>
    </row>
    <row r="45" spans="3:5" ht="12.75">
      <c r="C45" s="1" t="s">
        <v>35</v>
      </c>
      <c r="D45" s="10"/>
      <c r="E45" s="10">
        <f>+E30+E42+E43</f>
        <v>634605</v>
      </c>
    </row>
    <row r="47" spans="3:5" ht="12.75">
      <c r="C47" s="1" t="s">
        <v>34</v>
      </c>
      <c r="D47" s="10"/>
      <c r="E47" s="10">
        <f>+E28-E45</f>
        <v>13994105.016666668</v>
      </c>
    </row>
  </sheetData>
  <printOptions/>
  <pageMargins left="0.34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2011-07-28T09:10:03Z</dcterms:created>
  <dcterms:modified xsi:type="dcterms:W3CDTF">2011-07-28T09:21:20Z</dcterms:modified>
  <cp:category/>
  <cp:version/>
  <cp:contentType/>
  <cp:contentStatus/>
</cp:coreProperties>
</file>